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80" yWindow="100" windowWidth="27800" windowHeight="12600"/>
  </bookViews>
  <sheets>
    <sheet name="ANBI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6" i="1"/>
  <c r="C16" i="1"/>
  <c r="C7" i="1"/>
  <c r="C18" i="1"/>
  <c r="D15" i="1"/>
  <c r="D6" i="1"/>
  <c r="E15" i="1"/>
  <c r="E16" i="1"/>
  <c r="E6" i="1"/>
  <c r="E7" i="1"/>
  <c r="E18" i="1"/>
  <c r="H15" i="1"/>
  <c r="I15" i="1"/>
  <c r="G15" i="1"/>
  <c r="I16" i="1"/>
  <c r="H16" i="1"/>
  <c r="G16" i="1"/>
  <c r="F15" i="1"/>
  <c r="F16" i="1"/>
  <c r="D16" i="1"/>
  <c r="G6" i="1"/>
  <c r="G7" i="1"/>
  <c r="I7" i="1"/>
  <c r="H7" i="1"/>
  <c r="F6" i="1"/>
  <c r="F7" i="1"/>
  <c r="F18" i="1"/>
  <c r="D7" i="1"/>
  <c r="G18" i="1"/>
  <c r="D18" i="1"/>
  <c r="I18" i="1"/>
  <c r="H18" i="1"/>
</calcChain>
</file>

<file path=xl/sharedStrings.xml><?xml version="1.0" encoding="utf-8"?>
<sst xmlns="http://schemas.openxmlformats.org/spreadsheetml/2006/main" count="12" uniqueCount="12">
  <si>
    <t>Uitkeringen adviescommissie</t>
  </si>
  <si>
    <t>Totaal</t>
  </si>
  <si>
    <t>Uitkeringen bestuur</t>
  </si>
  <si>
    <t>Overig</t>
  </si>
  <si>
    <t>Kosten vermogensbeheer</t>
  </si>
  <si>
    <t>TB STICHTING - FINANCIEEL OVERZICHTEN</t>
  </si>
  <si>
    <t>OPBRENGSTEN</t>
  </si>
  <si>
    <t>Resultaat beleggingen</t>
  </si>
  <si>
    <t>Rente</t>
  </si>
  <si>
    <t>LASTEN</t>
  </si>
  <si>
    <t>RESULTAAT</t>
  </si>
  <si>
    <t>Uitkeringen armoedecommissie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</si>
</sst>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2" fillId="0" borderId="0" xfId="0" applyNumberFormat="1" applyFont="1"/>
    <xf numFmtId="3" fontId="0" fillId="0" borderId="0" xfId="0" applyNumberFormat="1"/>
    <xf numFmtId="3" fontId="1" fillId="0" borderId="1" xfId="0" applyNumberFormat="1" applyFont="1" applyBorder="1"/>
    <xf numFmtId="3" fontId="0" fillId="3" borderId="0" xfId="0" applyNumberFormat="1" applyFill="1"/>
    <xf numFmtId="3" fontId="1" fillId="3" borderId="0" xfId="0" applyNumberFormat="1" applyFont="1" applyFill="1"/>
    <xf numFmtId="3" fontId="1" fillId="3" borderId="1" xfId="0" applyNumberFormat="1" applyFont="1" applyFill="1" applyBorder="1"/>
    <xf numFmtId="3" fontId="1" fillId="2" borderId="2" xfId="0" applyNumberFormat="1" applyFont="1" applyFill="1" applyBorder="1"/>
    <xf numFmtId="3" fontId="0" fillId="2" borderId="3" xfId="0" applyNumberFormat="1" applyFill="1" applyBorder="1"/>
    <xf numFmtId="3" fontId="1" fillId="2" borderId="3" xfId="0" applyNumberFormat="1" applyFont="1" applyFill="1" applyBorder="1"/>
    <xf numFmtId="1" fontId="1" fillId="2" borderId="3" xfId="0" applyNumberFormat="1" applyFont="1" applyFill="1" applyBorder="1"/>
  </cellXfs>
  <cellStyles count="1">
    <cellStyle name="Norma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I18"/>
  <sheetViews>
    <sheetView showGridLines="0" tabSelected="1" workbookViewId="0">
      <selection activeCell="D21" sqref="D21"/>
    </sheetView>
  </sheetViews>
  <sheetFormatPr baseColWidth="10" defaultColWidth="8.83203125" defaultRowHeight="14" x14ac:dyDescent="0"/>
  <cols>
    <col min="1" max="1" width="8.83203125" style="2"/>
    <col min="2" max="2" width="30" style="2" bestFit="1" customWidth="1"/>
    <col min="3" max="9" width="10.6640625" style="2" customWidth="1"/>
    <col min="10" max="16384" width="8.83203125" style="2"/>
  </cols>
  <sheetData>
    <row r="2" spans="1:9">
      <c r="A2" s="1" t="s">
        <v>5</v>
      </c>
    </row>
    <row r="3" spans="1:9" ht="15" thickBot="1"/>
    <row r="4" spans="1:9" ht="15" thickBot="1">
      <c r="A4" s="7" t="s">
        <v>6</v>
      </c>
      <c r="B4" s="8"/>
      <c r="C4" s="10">
        <v>2021</v>
      </c>
      <c r="D4" s="10">
        <v>2020</v>
      </c>
      <c r="E4" s="10">
        <v>2019</v>
      </c>
      <c r="F4" s="10">
        <v>2018</v>
      </c>
      <c r="G4" s="10">
        <v>2017</v>
      </c>
      <c r="H4" s="10">
        <v>2016</v>
      </c>
      <c r="I4" s="10">
        <v>2015</v>
      </c>
    </row>
    <row r="5" spans="1:9">
      <c r="A5" s="4" t="s">
        <v>7</v>
      </c>
      <c r="B5" s="4"/>
      <c r="C5" s="4">
        <v>48614</v>
      </c>
      <c r="D5" s="4">
        <v>11557</v>
      </c>
      <c r="E5" s="4">
        <v>46734</v>
      </c>
      <c r="F5" s="4">
        <v>-24070</v>
      </c>
      <c r="G5" s="4">
        <v>23718</v>
      </c>
      <c r="H5" s="4">
        <v>20244</v>
      </c>
      <c r="I5" s="4">
        <v>21641</v>
      </c>
    </row>
    <row r="6" spans="1:9">
      <c r="A6" s="2" t="s">
        <v>8</v>
      </c>
      <c r="C6" s="2">
        <f>1879+2300+15</f>
        <v>4194</v>
      </c>
      <c r="D6" s="2">
        <f>2998+2300+241</f>
        <v>5539</v>
      </c>
      <c r="E6" s="2">
        <f>306+2300+149</f>
        <v>2755</v>
      </c>
      <c r="F6" s="2">
        <f>847+2300+208</f>
        <v>3355</v>
      </c>
      <c r="G6" s="2">
        <f>2300+428</f>
        <v>2728</v>
      </c>
      <c r="H6" s="2">
        <v>2893</v>
      </c>
      <c r="I6" s="2">
        <v>2931</v>
      </c>
    </row>
    <row r="7" spans="1:9" ht="15" thickBot="1">
      <c r="A7" s="5" t="s">
        <v>1</v>
      </c>
      <c r="B7" s="5"/>
      <c r="C7" s="6">
        <f t="shared" ref="C7" si="0">C5+C6</f>
        <v>52808</v>
      </c>
      <c r="D7" s="6">
        <f t="shared" ref="D7:I7" si="1">D5+D6</f>
        <v>17096</v>
      </c>
      <c r="E7" s="6">
        <f t="shared" ref="E7" si="2">E5+E6</f>
        <v>49489</v>
      </c>
      <c r="F7" s="6">
        <f t="shared" si="1"/>
        <v>-20715</v>
      </c>
      <c r="G7" s="6">
        <f t="shared" si="1"/>
        <v>26446</v>
      </c>
      <c r="H7" s="6">
        <f t="shared" si="1"/>
        <v>23137</v>
      </c>
      <c r="I7" s="6">
        <f t="shared" si="1"/>
        <v>24572</v>
      </c>
    </row>
    <row r="8" spans="1:9" ht="15" thickTop="1"/>
    <row r="9" spans="1:9" ht="15" thickBot="1"/>
    <row r="10" spans="1:9" ht="15" thickBot="1">
      <c r="A10" s="7" t="s">
        <v>9</v>
      </c>
      <c r="B10" s="8"/>
      <c r="C10" s="8"/>
      <c r="D10" s="8"/>
      <c r="E10" s="8"/>
      <c r="F10" s="8"/>
      <c r="G10" s="8"/>
      <c r="H10" s="8"/>
      <c r="I10" s="8"/>
    </row>
    <row r="11" spans="1:9">
      <c r="A11" s="4" t="s">
        <v>0</v>
      </c>
      <c r="B11" s="4"/>
      <c r="C11" s="4">
        <v>22150</v>
      </c>
      <c r="D11" s="4">
        <v>17870</v>
      </c>
      <c r="E11" s="4">
        <v>12980</v>
      </c>
      <c r="F11" s="4">
        <v>10966</v>
      </c>
      <c r="G11" s="4">
        <v>3410</v>
      </c>
      <c r="H11" s="4">
        <v>9045</v>
      </c>
      <c r="I11" s="4">
        <v>19279</v>
      </c>
    </row>
    <row r="12" spans="1:9">
      <c r="A12" s="2" t="s">
        <v>11</v>
      </c>
      <c r="C12" s="2">
        <v>4806</v>
      </c>
      <c r="D12" s="2">
        <v>3851</v>
      </c>
      <c r="E12" s="2">
        <v>8039</v>
      </c>
      <c r="F12" s="2">
        <v>5698</v>
      </c>
      <c r="G12" s="2">
        <v>13188</v>
      </c>
      <c r="H12" s="2">
        <v>10437</v>
      </c>
      <c r="I12" s="2">
        <v>9248</v>
      </c>
    </row>
    <row r="13" spans="1:9">
      <c r="A13" s="4" t="s">
        <v>2</v>
      </c>
      <c r="B13" s="4"/>
      <c r="C13" s="4">
        <v>12550</v>
      </c>
      <c r="D13" s="4">
        <v>5935</v>
      </c>
      <c r="E13" s="4">
        <v>5863</v>
      </c>
      <c r="F13" s="4">
        <v>10750</v>
      </c>
      <c r="G13" s="4">
        <v>10000</v>
      </c>
      <c r="H13" s="4">
        <v>13750</v>
      </c>
      <c r="I13" s="4">
        <v>8900</v>
      </c>
    </row>
    <row r="14" spans="1:9">
      <c r="A14" s="2" t="s">
        <v>4</v>
      </c>
      <c r="C14" s="2">
        <v>5258</v>
      </c>
      <c r="D14" s="2">
        <v>4753</v>
      </c>
      <c r="E14" s="2">
        <v>5129</v>
      </c>
      <c r="F14" s="2">
        <v>5549</v>
      </c>
      <c r="G14" s="2">
        <v>5718</v>
      </c>
      <c r="H14" s="2">
        <v>5803</v>
      </c>
      <c r="I14" s="2">
        <v>7035</v>
      </c>
    </row>
    <row r="15" spans="1:9">
      <c r="A15" s="4" t="s">
        <v>3</v>
      </c>
      <c r="B15" s="4"/>
      <c r="C15" s="4">
        <f>454+339+950+300+40+48-1</f>
        <v>2130</v>
      </c>
      <c r="D15" s="4">
        <f>454+1086+950+1163+51</f>
        <v>3704</v>
      </c>
      <c r="E15" s="4">
        <f>454+131+950+263+79</f>
        <v>1877</v>
      </c>
      <c r="F15" s="4">
        <f>454+181+2430+123+75</f>
        <v>3263</v>
      </c>
      <c r="G15" s="4">
        <f>454+48+950+2632+79+15</f>
        <v>4178</v>
      </c>
      <c r="H15" s="4">
        <f>2516-9</f>
        <v>2507</v>
      </c>
      <c r="I15" s="4">
        <f>3825-19</f>
        <v>3806</v>
      </c>
    </row>
    <row r="16" spans="1:9" ht="15" thickBot="1">
      <c r="C16" s="3">
        <f t="shared" ref="C16" si="3">SUM(C11:C15)</f>
        <v>46894</v>
      </c>
      <c r="D16" s="3">
        <f t="shared" ref="D16:I16" si="4">SUM(D11:D15)</f>
        <v>36113</v>
      </c>
      <c r="E16" s="3">
        <f t="shared" ref="E16" si="5">SUM(E11:E15)</f>
        <v>33888</v>
      </c>
      <c r="F16" s="3">
        <f t="shared" si="4"/>
        <v>36226</v>
      </c>
      <c r="G16" s="3">
        <f t="shared" si="4"/>
        <v>36494</v>
      </c>
      <c r="H16" s="3">
        <f t="shared" si="4"/>
        <v>41542</v>
      </c>
      <c r="I16" s="3">
        <f t="shared" si="4"/>
        <v>48268</v>
      </c>
    </row>
    <row r="17" spans="1:9" ht="16" thickTop="1" thickBot="1"/>
    <row r="18" spans="1:9" ht="15" thickBot="1">
      <c r="A18" s="7" t="s">
        <v>10</v>
      </c>
      <c r="B18" s="8"/>
      <c r="C18" s="9">
        <f t="shared" ref="C18" si="6">C7-C16</f>
        <v>5914</v>
      </c>
      <c r="D18" s="9">
        <f t="shared" ref="D18:I18" si="7">D7-D16</f>
        <v>-19017</v>
      </c>
      <c r="E18" s="9">
        <f t="shared" ref="E18" si="8">E7-E16</f>
        <v>15601</v>
      </c>
      <c r="F18" s="9">
        <f t="shared" si="7"/>
        <v>-56941</v>
      </c>
      <c r="G18" s="9">
        <f t="shared" si="7"/>
        <v>-10048</v>
      </c>
      <c r="H18" s="9">
        <f t="shared" si="7"/>
        <v>-18405</v>
      </c>
      <c r="I18" s="9">
        <f t="shared" si="7"/>
        <v>-23696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/>
  <ignoredErrors>
    <ignoredError sqref="E16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ANBI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Microsoft</cp:lastModifiedBy>
  <cp:lastPrinted>2022-06-27T21:19:12Z</cp:lastPrinted>
  <dcterms:created xsi:type="dcterms:W3CDTF">2020-06-13T12:32:23Z</dcterms:created>
  <dcterms:modified xsi:type="dcterms:W3CDTF">2022-06-27T21:20:33Z</dcterms:modified>
</cp:coreProperties>
</file>